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0"/>
  </bookViews>
  <sheets>
    <sheet name="PROYECTOS 2021" sheetId="1" r:id="rId1"/>
    <sheet name="INFORMACION" sheetId="2" r:id="rId2"/>
  </sheets>
  <definedNames>
    <definedName name="_xlnm.Print_Area" localSheetId="0">'PROYECTOS 2021'!$A$1:$G$27</definedName>
  </definedNames>
  <calcPr fullCalcOnLoad="1"/>
</workbook>
</file>

<file path=xl/sharedStrings.xml><?xml version="1.0" encoding="utf-8"?>
<sst xmlns="http://schemas.openxmlformats.org/spreadsheetml/2006/main" count="260" uniqueCount="68">
  <si>
    <t>PRESUPUESTO</t>
  </si>
  <si>
    <t xml:space="preserve">INTERNET DEDICADO </t>
  </si>
  <si>
    <t xml:space="preserve">RENOVACION DE DOMOS E1E2 </t>
  </si>
  <si>
    <t>LAVA ALFOMBRA</t>
  </si>
  <si>
    <t>SEÑALETICA SEGUNDA ETAPA</t>
  </si>
  <si>
    <t xml:space="preserve">SISTEMA DE ILUMINACION DE CONVENCIONES </t>
  </si>
  <si>
    <t>PROYECTOS DE INVERSION 2021</t>
  </si>
  <si>
    <t xml:space="preserve"> DISTRIBUCION DE INTERNET</t>
  </si>
  <si>
    <t>CONTROL DE ACCESOS</t>
  </si>
  <si>
    <t>IMPACTO</t>
  </si>
  <si>
    <t>TOTAL</t>
  </si>
  <si>
    <t>TECNOLOGIA</t>
  </si>
  <si>
    <t>GESTION DE RIESGOS</t>
  </si>
  <si>
    <t>EDIFICIO</t>
  </si>
  <si>
    <t>EFICIENCIA EN PROCESOS</t>
  </si>
  <si>
    <t>PAPEL TAPIZ PLANTA ALTA</t>
  </si>
  <si>
    <t>PROYECTO</t>
  </si>
  <si>
    <t>PULIDORA DE PISOS</t>
  </si>
  <si>
    <t>FIDEICOMISO EXPOCHIHUAHUA</t>
  </si>
  <si>
    <t>EJERCIDO</t>
  </si>
  <si>
    <t>DIF</t>
  </si>
  <si>
    <t>EN PROCESO</t>
  </si>
  <si>
    <t>COMENTARIOS</t>
  </si>
  <si>
    <t>PENDIENTE</t>
  </si>
  <si>
    <t>TERMINADO</t>
  </si>
  <si>
    <t>BARDA ESTACIONAMIENTO CASETA</t>
  </si>
  <si>
    <t>POSPUESTO</t>
  </si>
  <si>
    <t>INSTALACION RED NEUMATICA EXPO</t>
  </si>
  <si>
    <t>IMPORTE PAGADO (FECHA Y SUS PAGOS DENTRO DEL AÑO)</t>
  </si>
  <si>
    <t>ANTICIPO 06/09/21</t>
  </si>
  <si>
    <t>FINIQUITO 28/09/21</t>
  </si>
  <si>
    <t>IMPORTE ANUAL DE LA CONTRATACION</t>
  </si>
  <si>
    <t>PRESUPUESTO AUTORIZADO</t>
  </si>
  <si>
    <t>SE ANEXA CONTRATO</t>
  </si>
  <si>
    <t>COMO GARANTIZA LA VENTA FIANZA O CHEQUE CRUZADO</t>
  </si>
  <si>
    <t>NO SE SOLICITO GARANTIA</t>
  </si>
  <si>
    <t>A)</t>
  </si>
  <si>
    <t>B)</t>
  </si>
  <si>
    <t>C)</t>
  </si>
  <si>
    <t>D)</t>
  </si>
  <si>
    <t>DATOS DEL PROVEEDOR (NOMBRE, RFC, DOMICILIO, APODERADO)</t>
  </si>
  <si>
    <t>30 MESES PLAZO FORZOSO</t>
  </si>
  <si>
    <t>PENDIENTE TRASPASO FID AL CENTRO</t>
  </si>
  <si>
    <t>PAGO MENSUAL</t>
  </si>
  <si>
    <t>PLAZO FORZOSO</t>
  </si>
  <si>
    <t>SE ANEXAN CONTRATOS</t>
  </si>
  <si>
    <t>ANTICIPO EXPOSICIONES 26/05/21</t>
  </si>
  <si>
    <t>ANTICIPO ATRIO 29/06/21</t>
  </si>
  <si>
    <t>ESTIMACION 1 EXPOSICIONES 30/06/21</t>
  </si>
  <si>
    <t>EXPOSICIONES Y ATRIO</t>
  </si>
  <si>
    <t>NO HAY CONTRATO</t>
  </si>
  <si>
    <t>ANTICIPO 25/08/21</t>
  </si>
  <si>
    <t>ANTICIPO 29/09/21</t>
  </si>
  <si>
    <t>PAGARE</t>
  </si>
  <si>
    <t>ANTICIPO 25/05/21</t>
  </si>
  <si>
    <t>FINIQUITO 09/08/21</t>
  </si>
  <si>
    <t>PAGO UNICO 07/09/21</t>
  </si>
  <si>
    <t>ANTICIPO 30/03/21</t>
  </si>
  <si>
    <t>FINIQUITO 13/08/21</t>
  </si>
  <si>
    <t>EXTRAS 06/09/21</t>
  </si>
  <si>
    <t>ANTICIPO 12/04/21</t>
  </si>
  <si>
    <t>2DO PAGO 03/05/21</t>
  </si>
  <si>
    <t>EXTRAS 19/05/21</t>
  </si>
  <si>
    <t>2DA ETAPA ARBOLES (OBRA CIVIL, ARBOLES, ETC)</t>
  </si>
  <si>
    <t>LIC. GUILLERMO VEGA PORRA</t>
  </si>
  <si>
    <t>DIRECTOR GENERAL</t>
  </si>
  <si>
    <t>LIC. GERARDO AVIÑA MARTINEZ</t>
  </si>
  <si>
    <t>GERENTE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</si>
</sst>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b/>
      <sz val="11"/>
      <color indexed="8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4" fontId="46" fillId="0" borderId="0" xfId="49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44" fontId="7" fillId="33" borderId="10" xfId="49" applyFont="1" applyFill="1" applyBorder="1" applyAlignment="1">
      <alignment vertical="center" wrapText="1"/>
    </xf>
    <xf numFmtId="44" fontId="7" fillId="33" borderId="10" xfId="49" applyFont="1" applyFill="1" applyBorder="1" applyAlignment="1">
      <alignment horizontal="center" vertical="center" wrapText="1"/>
    </xf>
    <xf numFmtId="44" fontId="47" fillId="33" borderId="10" xfId="49" applyFont="1" applyFill="1" applyBorder="1" applyAlignment="1">
      <alignment horizontal="center" vertical="center"/>
    </xf>
    <xf numFmtId="44" fontId="47" fillId="33" borderId="10" xfId="49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 shrinkToFit="1"/>
    </xf>
    <xf numFmtId="44" fontId="7" fillId="0" borderId="10" xfId="49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44" fontId="7" fillId="35" borderId="10" xfId="49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3" fontId="0" fillId="35" borderId="0" xfId="0" applyNumberFormat="1" applyFill="1" applyAlignment="1">
      <alignment horizontal="center"/>
    </xf>
    <xf numFmtId="44" fontId="47" fillId="0" borderId="10" xfId="49" applyFont="1" applyFill="1" applyBorder="1" applyAlignment="1">
      <alignment vertical="center"/>
    </xf>
    <xf numFmtId="44" fontId="49" fillId="34" borderId="10" xfId="49" applyFont="1" applyFill="1" applyBorder="1" applyAlignment="1">
      <alignment/>
    </xf>
    <xf numFmtId="44" fontId="49" fillId="34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G27" sqref="A1:G27"/>
    </sheetView>
  </sheetViews>
  <sheetFormatPr defaultColWidth="11.421875" defaultRowHeight="15"/>
  <cols>
    <col min="1" max="1" width="4.421875" style="0" bestFit="1" customWidth="1"/>
    <col min="2" max="2" width="62.28125" style="0" bestFit="1" customWidth="1"/>
    <col min="3" max="3" width="23.28125" style="0" bestFit="1" customWidth="1"/>
    <col min="4" max="5" width="23.28125" style="0" customWidth="1"/>
    <col min="6" max="6" width="34.7109375" style="0" bestFit="1" customWidth="1"/>
    <col min="7" max="7" width="22.140625" style="0" bestFit="1" customWidth="1"/>
  </cols>
  <sheetData>
    <row r="1" spans="1:6" ht="21">
      <c r="A1" s="30" t="s">
        <v>18</v>
      </c>
      <c r="B1" s="30"/>
      <c r="C1" s="30"/>
      <c r="D1" s="30"/>
      <c r="E1" s="30"/>
      <c r="F1" s="30"/>
    </row>
    <row r="2" spans="1:6" ht="15">
      <c r="A2" s="28" t="s">
        <v>6</v>
      </c>
      <c r="B2" s="28"/>
      <c r="C2" s="28"/>
      <c r="D2" s="28"/>
      <c r="E2" s="28"/>
      <c r="F2" s="28"/>
    </row>
    <row r="3" spans="1:7" ht="14.25">
      <c r="A3" s="29" t="s">
        <v>16</v>
      </c>
      <c r="B3" s="29"/>
      <c r="C3" s="11" t="s">
        <v>0</v>
      </c>
      <c r="D3" s="11" t="s">
        <v>19</v>
      </c>
      <c r="E3" s="11" t="s">
        <v>20</v>
      </c>
      <c r="F3" s="11" t="s">
        <v>9</v>
      </c>
      <c r="G3" s="11" t="s">
        <v>22</v>
      </c>
    </row>
    <row r="4" spans="1:7" ht="21">
      <c r="A4" s="2">
        <v>1</v>
      </c>
      <c r="B4" s="7" t="s">
        <v>7</v>
      </c>
      <c r="C4" s="3">
        <v>490500</v>
      </c>
      <c r="D4" s="3">
        <f>290928.63+228748.06</f>
        <v>519676.69</v>
      </c>
      <c r="E4" s="3">
        <f>C4-D4</f>
        <v>-29176.690000000002</v>
      </c>
      <c r="F4" s="4" t="s">
        <v>11</v>
      </c>
      <c r="G4" s="4" t="s">
        <v>24</v>
      </c>
    </row>
    <row r="5" spans="1:7" ht="21">
      <c r="A5" s="2">
        <v>2</v>
      </c>
      <c r="B5" s="7" t="s">
        <v>1</v>
      </c>
      <c r="C5" s="3">
        <v>509586.20689655177</v>
      </c>
      <c r="D5" s="14">
        <f>178060.96</f>
        <v>178060.96</v>
      </c>
      <c r="E5" s="3">
        <f aca="true" t="shared" si="0" ref="E5:E12">C5-D5</f>
        <v>331525.2468965518</v>
      </c>
      <c r="F5" s="4" t="s">
        <v>11</v>
      </c>
      <c r="G5" s="4" t="s">
        <v>24</v>
      </c>
    </row>
    <row r="6" spans="1:7" ht="21">
      <c r="A6" s="2">
        <v>3</v>
      </c>
      <c r="B6" s="8" t="s">
        <v>2</v>
      </c>
      <c r="C6" s="6">
        <v>1541879.0050000001</v>
      </c>
      <c r="D6" s="22">
        <f>722082.69+104845.56+104845.56+722082.69</f>
        <v>1653856.5</v>
      </c>
      <c r="E6" s="3">
        <f t="shared" si="0"/>
        <v>-111977.49499999988</v>
      </c>
      <c r="F6" s="5" t="s">
        <v>12</v>
      </c>
      <c r="G6" s="4" t="s">
        <v>21</v>
      </c>
    </row>
    <row r="7" spans="1:7" ht="21">
      <c r="A7" s="2">
        <v>4</v>
      </c>
      <c r="B7" s="9" t="s">
        <v>5</v>
      </c>
      <c r="C7" s="6">
        <v>262566</v>
      </c>
      <c r="D7" s="6">
        <v>0</v>
      </c>
      <c r="E7" s="3">
        <f t="shared" si="0"/>
        <v>262566</v>
      </c>
      <c r="F7" s="5" t="s">
        <v>14</v>
      </c>
      <c r="G7" s="4" t="s">
        <v>26</v>
      </c>
    </row>
    <row r="8" spans="1:7" ht="21">
      <c r="A8" s="2">
        <v>5</v>
      </c>
      <c r="B8" s="2" t="s">
        <v>8</v>
      </c>
      <c r="C8" s="6">
        <v>130713.04</v>
      </c>
      <c r="D8" s="6">
        <f>90500+90500</f>
        <v>181000</v>
      </c>
      <c r="E8" s="3">
        <f t="shared" si="0"/>
        <v>-50286.96000000001</v>
      </c>
      <c r="F8" s="5" t="s">
        <v>12</v>
      </c>
      <c r="G8" s="4" t="s">
        <v>24</v>
      </c>
    </row>
    <row r="9" spans="1:7" ht="21">
      <c r="A9" s="2">
        <v>6</v>
      </c>
      <c r="B9" s="8" t="s">
        <v>3</v>
      </c>
      <c r="C9" s="6">
        <v>279071.625</v>
      </c>
      <c r="D9" s="6">
        <f>245184.12+63353.72</f>
        <v>308537.83999999997</v>
      </c>
      <c r="E9" s="3">
        <f t="shared" si="0"/>
        <v>-29466.214999999967</v>
      </c>
      <c r="F9" s="5" t="s">
        <v>12</v>
      </c>
      <c r="G9" s="4" t="s">
        <v>24</v>
      </c>
    </row>
    <row r="10" spans="1:7" ht="21">
      <c r="A10" s="2">
        <v>7</v>
      </c>
      <c r="B10" s="8" t="s">
        <v>17</v>
      </c>
      <c r="C10" s="6">
        <v>347680</v>
      </c>
      <c r="D10" s="6">
        <f>172601</f>
        <v>172601</v>
      </c>
      <c r="E10" s="3">
        <f t="shared" si="0"/>
        <v>175079</v>
      </c>
      <c r="F10" s="5" t="s">
        <v>12</v>
      </c>
      <c r="G10" s="4" t="s">
        <v>24</v>
      </c>
    </row>
    <row r="11" spans="1:7" ht="21">
      <c r="A11" s="2">
        <v>8</v>
      </c>
      <c r="B11" s="2" t="s">
        <v>15</v>
      </c>
      <c r="C11" s="6">
        <v>732852</v>
      </c>
      <c r="D11" s="6">
        <f>190400+81600+85800</f>
        <v>357800</v>
      </c>
      <c r="E11" s="3">
        <f t="shared" si="0"/>
        <v>375052</v>
      </c>
      <c r="F11" s="5" t="s">
        <v>13</v>
      </c>
      <c r="G11" s="4" t="s">
        <v>24</v>
      </c>
    </row>
    <row r="12" spans="1:7" ht="21">
      <c r="A12" s="2">
        <v>9</v>
      </c>
      <c r="B12" s="10" t="s">
        <v>4</v>
      </c>
      <c r="C12" s="6">
        <v>413750</v>
      </c>
      <c r="D12" s="6">
        <f>196000+84000+92500</f>
        <v>372500</v>
      </c>
      <c r="E12" s="3">
        <f t="shared" si="0"/>
        <v>41250</v>
      </c>
      <c r="F12" s="5" t="s">
        <v>13</v>
      </c>
      <c r="G12" s="4" t="s">
        <v>24</v>
      </c>
    </row>
    <row r="13" spans="1:6" ht="21">
      <c r="A13" s="12"/>
      <c r="B13" s="13" t="s">
        <v>10</v>
      </c>
      <c r="C13" s="23">
        <f>SUM(C4:C12)</f>
        <v>4708597.876896552</v>
      </c>
      <c r="D13" s="23">
        <f>SUM(D4:D12)</f>
        <v>3744032.9899999998</v>
      </c>
      <c r="E13" s="23">
        <f>SUM(E4:E12)</f>
        <v>964564.8868965519</v>
      </c>
      <c r="F13" s="1"/>
    </row>
    <row r="16" spans="1:7" ht="21">
      <c r="A16" s="2">
        <v>10</v>
      </c>
      <c r="B16" s="10" t="s">
        <v>25</v>
      </c>
      <c r="C16" s="6">
        <v>297259.84</v>
      </c>
      <c r="D16" s="6">
        <f>118903.93+89177.94+94908.62</f>
        <v>302990.49</v>
      </c>
      <c r="E16" s="3">
        <f>C16-D16</f>
        <v>-5730.649999999965</v>
      </c>
      <c r="F16" s="5" t="s">
        <v>13</v>
      </c>
      <c r="G16" s="4" t="s">
        <v>24</v>
      </c>
    </row>
    <row r="17" spans="1:7" ht="21">
      <c r="A17" s="2">
        <v>11</v>
      </c>
      <c r="B17" s="10" t="s">
        <v>27</v>
      </c>
      <c r="C17" s="6">
        <f>373089.93</f>
        <v>373089.93</v>
      </c>
      <c r="D17" s="6">
        <f>261162.96+111926.98+139749.79+139749.79</f>
        <v>652589.52</v>
      </c>
      <c r="E17" s="3">
        <f>C17-D17</f>
        <v>-279499.59</v>
      </c>
      <c r="F17" s="5" t="s">
        <v>13</v>
      </c>
      <c r="G17" s="4" t="s">
        <v>24</v>
      </c>
    </row>
    <row r="18" spans="1:7" ht="21">
      <c r="A18" s="2">
        <v>12</v>
      </c>
      <c r="B18" s="10" t="s">
        <v>63</v>
      </c>
      <c r="C18" s="6">
        <v>1800000</v>
      </c>
      <c r="D18" s="6">
        <f>317988.13+820000+238491.08+85280+238491.12+63960+63960+145232.47</f>
        <v>1973402.8</v>
      </c>
      <c r="E18" s="3">
        <f>C18-D18</f>
        <v>-173402.80000000005</v>
      </c>
      <c r="F18" s="5" t="s">
        <v>13</v>
      </c>
      <c r="G18" s="4" t="s">
        <v>24</v>
      </c>
    </row>
    <row r="20" spans="3:5" ht="18">
      <c r="C20" s="24">
        <f>SUM(C16:C18)</f>
        <v>2470349.77</v>
      </c>
      <c r="D20" s="24">
        <f>SUM(D16:D18)</f>
        <v>2928982.81</v>
      </c>
      <c r="E20" s="25"/>
    </row>
    <row r="21" spans="3:5" ht="18">
      <c r="C21" s="26"/>
      <c r="D21" s="26"/>
      <c r="E21" s="25"/>
    </row>
    <row r="22" spans="2:5" ht="21">
      <c r="B22" s="27" t="s">
        <v>10</v>
      </c>
      <c r="C22" s="24">
        <f>C13+C20</f>
        <v>7178947.646896552</v>
      </c>
      <c r="D22" s="24">
        <f>D13+D20</f>
        <v>6673015.8</v>
      </c>
      <c r="E22" s="25"/>
    </row>
    <row r="26" spans="2:4" ht="14.25">
      <c r="B26" t="s">
        <v>64</v>
      </c>
      <c r="D26" t="s">
        <v>66</v>
      </c>
    </row>
    <row r="27" spans="2:4" ht="14.25">
      <c r="B27" t="s">
        <v>65</v>
      </c>
      <c r="D27" t="s">
        <v>67</v>
      </c>
    </row>
  </sheetData>
  <sheetProtection/>
  <mergeCells count="3">
    <mergeCell ref="A2:F2"/>
    <mergeCell ref="A3:B3"/>
    <mergeCell ref="A1:F1"/>
  </mergeCells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5"/>
  <sheetViews>
    <sheetView zoomScalePageLayoutView="0" workbookViewId="0" topLeftCell="A1">
      <selection activeCell="C17" sqref="C17"/>
    </sheetView>
  </sheetViews>
  <sheetFormatPr defaultColWidth="11.421875" defaultRowHeight="15"/>
  <cols>
    <col min="2" max="2" width="60.57421875" style="0" customWidth="1"/>
    <col min="3" max="3" width="21.00390625" style="0" bestFit="1" customWidth="1"/>
    <col min="4" max="4" width="18.421875" style="0" bestFit="1" customWidth="1"/>
    <col min="5" max="5" width="25.8515625" style="0" bestFit="1" customWidth="1"/>
    <col min="6" max="6" width="24.421875" style="0" bestFit="1" customWidth="1"/>
    <col min="7" max="7" width="18.140625" style="0" customWidth="1"/>
  </cols>
  <sheetData>
    <row r="3" spans="1:5" ht="14.25">
      <c r="A3" s="29" t="s">
        <v>16</v>
      </c>
      <c r="B3" s="29"/>
      <c r="C3" s="11" t="s">
        <v>0</v>
      </c>
      <c r="D3" s="11" t="s">
        <v>19</v>
      </c>
      <c r="E3" s="11" t="s">
        <v>20</v>
      </c>
    </row>
    <row r="4" spans="1:6" ht="21">
      <c r="A4" s="2">
        <v>1</v>
      </c>
      <c r="B4" s="7" t="s">
        <v>7</v>
      </c>
      <c r="C4" s="3">
        <v>490500</v>
      </c>
      <c r="D4" s="3">
        <f>290928.63+228748.06</f>
        <v>519676.69</v>
      </c>
      <c r="E4" s="3">
        <f>C4-D4</f>
        <v>-29176.690000000002</v>
      </c>
      <c r="F4" s="4" t="s">
        <v>24</v>
      </c>
    </row>
    <row r="7" spans="1:5" ht="14.25">
      <c r="A7" s="17" t="s">
        <v>36</v>
      </c>
      <c r="B7" t="s">
        <v>28</v>
      </c>
      <c r="D7" s="15">
        <f>290928.64</f>
        <v>290928.64</v>
      </c>
      <c r="E7" t="s">
        <v>29</v>
      </c>
    </row>
    <row r="8" spans="4:5" ht="14.25">
      <c r="D8" s="16">
        <f>228748.06</f>
        <v>228748.06</v>
      </c>
      <c r="E8" t="s">
        <v>30</v>
      </c>
    </row>
    <row r="9" ht="14.25">
      <c r="D9" s="15">
        <f>SUM(D7:D8)</f>
        <v>519676.7</v>
      </c>
    </row>
    <row r="11" spans="1:5" ht="14.25">
      <c r="A11" s="17" t="s">
        <v>37</v>
      </c>
      <c r="B11" t="s">
        <v>31</v>
      </c>
      <c r="D11" s="15">
        <f>C4</f>
        <v>490500</v>
      </c>
      <c r="E11" t="s">
        <v>32</v>
      </c>
    </row>
    <row r="13" spans="1:5" ht="14.25">
      <c r="A13" s="17" t="s">
        <v>38</v>
      </c>
      <c r="B13" t="s">
        <v>40</v>
      </c>
      <c r="E13" t="s">
        <v>33</v>
      </c>
    </row>
    <row r="15" spans="1:5" ht="14.25">
      <c r="A15" s="17" t="s">
        <v>39</v>
      </c>
      <c r="B15" t="s">
        <v>34</v>
      </c>
      <c r="E15" t="s">
        <v>35</v>
      </c>
    </row>
    <row r="18" spans="1:5" ht="14.25">
      <c r="A18" s="29" t="s">
        <v>16</v>
      </c>
      <c r="B18" s="29"/>
      <c r="C18" s="11" t="s">
        <v>0</v>
      </c>
      <c r="D18" s="11" t="s">
        <v>19</v>
      </c>
      <c r="E18" s="11" t="s">
        <v>20</v>
      </c>
    </row>
    <row r="19" spans="1:9" ht="21">
      <c r="A19" s="2">
        <v>2</v>
      </c>
      <c r="B19" s="7" t="s">
        <v>1</v>
      </c>
      <c r="C19" s="3">
        <v>509586.20689655177</v>
      </c>
      <c r="D19" s="18">
        <v>0</v>
      </c>
      <c r="E19" s="3">
        <f>C19-D19</f>
        <v>509586.20689655177</v>
      </c>
      <c r="F19" s="4" t="s">
        <v>24</v>
      </c>
      <c r="G19" s="19" t="s">
        <v>42</v>
      </c>
      <c r="H19" s="19"/>
      <c r="I19" s="19"/>
    </row>
    <row r="22" spans="1:4" ht="14.25">
      <c r="A22" s="17" t="s">
        <v>36</v>
      </c>
      <c r="B22" t="s">
        <v>28</v>
      </c>
      <c r="D22" s="15">
        <v>0</v>
      </c>
    </row>
    <row r="23" ht="14.25">
      <c r="D23" s="15"/>
    </row>
    <row r="24" ht="14.25">
      <c r="D24" s="15"/>
    </row>
    <row r="26" spans="1:8" ht="14.25">
      <c r="A26" s="17" t="s">
        <v>37</v>
      </c>
      <c r="B26" t="s">
        <v>31</v>
      </c>
      <c r="D26" s="15">
        <f>C19</f>
        <v>509586.20689655177</v>
      </c>
      <c r="E26" t="s">
        <v>32</v>
      </c>
      <c r="G26" s="21">
        <f>21999</f>
        <v>21999</v>
      </c>
      <c r="H26" t="s">
        <v>43</v>
      </c>
    </row>
    <row r="27" spans="7:8" ht="14.25">
      <c r="G27" s="21">
        <v>30</v>
      </c>
      <c r="H27" t="s">
        <v>44</v>
      </c>
    </row>
    <row r="28" spans="1:8" ht="14.25">
      <c r="A28" s="17" t="s">
        <v>38</v>
      </c>
      <c r="B28" t="s">
        <v>40</v>
      </c>
      <c r="E28" t="s">
        <v>33</v>
      </c>
      <c r="F28" t="s">
        <v>41</v>
      </c>
      <c r="G28" s="21">
        <f>G26*G27</f>
        <v>659970</v>
      </c>
      <c r="H28" t="s">
        <v>10</v>
      </c>
    </row>
    <row r="30" spans="1:5" ht="14.25">
      <c r="A30" s="17" t="s">
        <v>39</v>
      </c>
      <c r="B30" t="s">
        <v>34</v>
      </c>
      <c r="E30" t="s">
        <v>35</v>
      </c>
    </row>
    <row r="33" spans="1:5" ht="14.25">
      <c r="A33" s="29" t="s">
        <v>16</v>
      </c>
      <c r="B33" s="29"/>
      <c r="C33" s="11" t="s">
        <v>0</v>
      </c>
      <c r="D33" s="11" t="s">
        <v>19</v>
      </c>
      <c r="E33" s="11" t="s">
        <v>20</v>
      </c>
    </row>
    <row r="34" spans="1:6" ht="21">
      <c r="A34" s="2">
        <v>3</v>
      </c>
      <c r="B34" s="8" t="s">
        <v>2</v>
      </c>
      <c r="C34" s="6">
        <v>1541879.0050000001</v>
      </c>
      <c r="D34" s="6">
        <f>722082.69+104845.56+144353.99</f>
        <v>971282.24</v>
      </c>
      <c r="E34" s="3">
        <f>C34-D34</f>
        <v>570596.7650000001</v>
      </c>
      <c r="F34" s="4" t="s">
        <v>21</v>
      </c>
    </row>
    <row r="37" spans="1:5" ht="14.25">
      <c r="A37" s="17" t="s">
        <v>36</v>
      </c>
      <c r="B37" t="s">
        <v>28</v>
      </c>
      <c r="D37" s="15">
        <f>722082.69</f>
        <v>722082.69</v>
      </c>
      <c r="E37" t="s">
        <v>46</v>
      </c>
    </row>
    <row r="38" spans="4:5" ht="14.25">
      <c r="D38" s="15">
        <f>104845.56</f>
        <v>104845.56</v>
      </c>
      <c r="E38" t="s">
        <v>47</v>
      </c>
    </row>
    <row r="39" spans="4:5" ht="14.25">
      <c r="D39" s="15">
        <f>144353.99</f>
        <v>144353.99</v>
      </c>
      <c r="E39" t="s">
        <v>48</v>
      </c>
    </row>
    <row r="41" spans="1:5" ht="14.25">
      <c r="A41" s="17" t="s">
        <v>37</v>
      </c>
      <c r="B41" t="s">
        <v>31</v>
      </c>
      <c r="D41" s="15">
        <f>C34</f>
        <v>1541879.0050000001</v>
      </c>
      <c r="E41" t="s">
        <v>32</v>
      </c>
    </row>
    <row r="43" spans="1:6" ht="14.25">
      <c r="A43" s="17" t="s">
        <v>38</v>
      </c>
      <c r="B43" t="s">
        <v>40</v>
      </c>
      <c r="E43" t="s">
        <v>45</v>
      </c>
      <c r="F43" t="s">
        <v>49</v>
      </c>
    </row>
    <row r="45" spans="1:5" ht="14.25">
      <c r="A45" s="17" t="s">
        <v>39</v>
      </c>
      <c r="B45" t="s">
        <v>34</v>
      </c>
      <c r="E45" t="s">
        <v>35</v>
      </c>
    </row>
    <row r="48" spans="1:5" ht="14.25">
      <c r="A48" s="29" t="s">
        <v>16</v>
      </c>
      <c r="B48" s="29"/>
      <c r="C48" s="11" t="s">
        <v>0</v>
      </c>
      <c r="D48" s="11" t="s">
        <v>19</v>
      </c>
      <c r="E48" s="11" t="s">
        <v>20</v>
      </c>
    </row>
    <row r="49" spans="1:6" ht="21">
      <c r="A49" s="2">
        <v>4</v>
      </c>
      <c r="B49" s="9" t="s">
        <v>5</v>
      </c>
      <c r="C49" s="6">
        <v>262566</v>
      </c>
      <c r="D49" s="6">
        <v>0</v>
      </c>
      <c r="E49" s="3">
        <f>C49-D49</f>
        <v>262566</v>
      </c>
      <c r="F49" s="4" t="s">
        <v>26</v>
      </c>
    </row>
    <row r="52" spans="1:4" ht="14.25">
      <c r="A52" s="17" t="s">
        <v>36</v>
      </c>
      <c r="B52" t="s">
        <v>28</v>
      </c>
      <c r="D52" s="15"/>
    </row>
    <row r="53" ht="14.25">
      <c r="D53" s="15"/>
    </row>
    <row r="54" ht="14.25">
      <c r="D54" s="15"/>
    </row>
    <row r="56" spans="1:5" ht="14.25">
      <c r="A56" s="17" t="s">
        <v>37</v>
      </c>
      <c r="B56" t="s">
        <v>31</v>
      </c>
      <c r="D56" s="15">
        <f>C49</f>
        <v>262566</v>
      </c>
      <c r="E56" t="s">
        <v>32</v>
      </c>
    </row>
    <row r="58" spans="1:5" ht="14.25">
      <c r="A58" s="17" t="s">
        <v>38</v>
      </c>
      <c r="B58" t="s">
        <v>40</v>
      </c>
      <c r="E58" t="s">
        <v>45</v>
      </c>
    </row>
    <row r="60" spans="1:5" ht="14.25">
      <c r="A60" s="17" t="s">
        <v>39</v>
      </c>
      <c r="B60" t="s">
        <v>34</v>
      </c>
      <c r="E60" t="s">
        <v>35</v>
      </c>
    </row>
    <row r="63" spans="1:5" ht="14.25">
      <c r="A63" s="29" t="s">
        <v>16</v>
      </c>
      <c r="B63" s="29"/>
      <c r="C63" s="11" t="s">
        <v>0</v>
      </c>
      <c r="D63" s="11" t="s">
        <v>19</v>
      </c>
      <c r="E63" s="11" t="s">
        <v>20</v>
      </c>
    </row>
    <row r="64" spans="1:6" ht="21">
      <c r="A64" s="2">
        <v>5</v>
      </c>
      <c r="B64" s="2" t="s">
        <v>8</v>
      </c>
      <c r="C64" s="6">
        <v>130713.04</v>
      </c>
      <c r="D64" s="6">
        <v>0</v>
      </c>
      <c r="E64" s="3">
        <f>C64-D64</f>
        <v>130713.04</v>
      </c>
      <c r="F64" s="4" t="s">
        <v>23</v>
      </c>
    </row>
    <row r="67" spans="1:4" ht="14.25">
      <c r="A67" s="17" t="s">
        <v>36</v>
      </c>
      <c r="B67" t="s">
        <v>28</v>
      </c>
      <c r="D67" s="15"/>
    </row>
    <row r="68" ht="14.25">
      <c r="D68" s="15"/>
    </row>
    <row r="69" ht="14.25">
      <c r="D69" s="15"/>
    </row>
    <row r="71" spans="1:5" ht="14.25">
      <c r="A71" s="17" t="s">
        <v>37</v>
      </c>
      <c r="B71" t="s">
        <v>31</v>
      </c>
      <c r="D71" s="15">
        <f>C64</f>
        <v>130713.04</v>
      </c>
      <c r="E71" t="s">
        <v>32</v>
      </c>
    </row>
    <row r="73" spans="1:5" ht="14.25">
      <c r="A73" s="17" t="s">
        <v>38</v>
      </c>
      <c r="B73" t="s">
        <v>40</v>
      </c>
      <c r="E73" t="s">
        <v>45</v>
      </c>
    </row>
    <row r="75" spans="1:5" ht="14.25">
      <c r="A75" s="17" t="s">
        <v>39</v>
      </c>
      <c r="B75" t="s">
        <v>34</v>
      </c>
      <c r="E75" t="s">
        <v>35</v>
      </c>
    </row>
    <row r="78" spans="1:5" ht="14.25">
      <c r="A78" s="29" t="s">
        <v>16</v>
      </c>
      <c r="B78" s="29"/>
      <c r="C78" s="11" t="s">
        <v>0</v>
      </c>
      <c r="D78" s="11" t="s">
        <v>19</v>
      </c>
      <c r="E78" s="11" t="s">
        <v>20</v>
      </c>
    </row>
    <row r="79" spans="1:6" ht="21">
      <c r="A79" s="2">
        <v>6</v>
      </c>
      <c r="B79" s="8" t="s">
        <v>3</v>
      </c>
      <c r="C79" s="6">
        <v>279071.625</v>
      </c>
      <c r="D79" s="6">
        <f>245184.12</f>
        <v>245184.12</v>
      </c>
      <c r="E79" s="3">
        <f>C79-D79</f>
        <v>33887.505000000005</v>
      </c>
      <c r="F79" s="4" t="s">
        <v>21</v>
      </c>
    </row>
    <row r="82" spans="1:5" ht="14.25">
      <c r="A82" s="17" t="s">
        <v>36</v>
      </c>
      <c r="B82" t="s">
        <v>28</v>
      </c>
      <c r="D82" s="15">
        <f>245181.13</f>
        <v>245181.13</v>
      </c>
      <c r="E82" t="s">
        <v>51</v>
      </c>
    </row>
    <row r="83" ht="14.25">
      <c r="D83" s="15"/>
    </row>
    <row r="84" ht="14.25">
      <c r="D84" s="15"/>
    </row>
    <row r="86" spans="1:5" ht="14.25">
      <c r="A86" s="17" t="s">
        <v>37</v>
      </c>
      <c r="B86" t="s">
        <v>31</v>
      </c>
      <c r="D86" s="15">
        <f>C79</f>
        <v>279071.625</v>
      </c>
      <c r="E86" t="s">
        <v>32</v>
      </c>
    </row>
    <row r="88" spans="1:5" ht="14.25">
      <c r="A88" s="17" t="s">
        <v>38</v>
      </c>
      <c r="B88" t="s">
        <v>40</v>
      </c>
      <c r="E88" s="20" t="s">
        <v>50</v>
      </c>
    </row>
    <row r="90" spans="1:5" ht="14.25">
      <c r="A90" s="17" t="s">
        <v>39</v>
      </c>
      <c r="B90" t="s">
        <v>34</v>
      </c>
      <c r="E90" t="s">
        <v>35</v>
      </c>
    </row>
    <row r="93" spans="1:5" ht="14.25">
      <c r="A93" s="29" t="s">
        <v>16</v>
      </c>
      <c r="B93" s="29"/>
      <c r="C93" s="11" t="s">
        <v>0</v>
      </c>
      <c r="D93" s="11" t="s">
        <v>19</v>
      </c>
      <c r="E93" s="11" t="s">
        <v>20</v>
      </c>
    </row>
    <row r="94" spans="1:6" ht="21">
      <c r="A94" s="2">
        <v>7</v>
      </c>
      <c r="B94" s="8" t="s">
        <v>17</v>
      </c>
      <c r="C94" s="6">
        <v>347680</v>
      </c>
      <c r="D94" s="6">
        <f>172601</f>
        <v>172601</v>
      </c>
      <c r="E94" s="3">
        <f>C94-D94</f>
        <v>175079</v>
      </c>
      <c r="F94" s="4" t="s">
        <v>24</v>
      </c>
    </row>
    <row r="97" spans="1:5" ht="14.25">
      <c r="A97" s="17" t="s">
        <v>36</v>
      </c>
      <c r="B97" t="s">
        <v>28</v>
      </c>
      <c r="D97" s="15">
        <f>172601</f>
        <v>172601</v>
      </c>
      <c r="E97" t="s">
        <v>52</v>
      </c>
    </row>
    <row r="98" ht="14.25">
      <c r="D98" s="15"/>
    </row>
    <row r="99" ht="14.25">
      <c r="D99" s="15"/>
    </row>
    <row r="101" spans="1:5" ht="14.25">
      <c r="A101" s="17" t="s">
        <v>37</v>
      </c>
      <c r="B101" t="s">
        <v>31</v>
      </c>
      <c r="D101" s="15">
        <f>C94</f>
        <v>347680</v>
      </c>
      <c r="E101" t="s">
        <v>32</v>
      </c>
    </row>
    <row r="103" spans="1:5" ht="14.25">
      <c r="A103" s="17" t="s">
        <v>38</v>
      </c>
      <c r="B103" t="s">
        <v>40</v>
      </c>
      <c r="E103" s="20" t="s">
        <v>50</v>
      </c>
    </row>
    <row r="105" spans="1:5" ht="14.25">
      <c r="A105" s="17" t="s">
        <v>39</v>
      </c>
      <c r="B105" t="s">
        <v>34</v>
      </c>
      <c r="E105" t="s">
        <v>35</v>
      </c>
    </row>
    <row r="108" spans="1:5" ht="14.25">
      <c r="A108" s="29" t="s">
        <v>16</v>
      </c>
      <c r="B108" s="29"/>
      <c r="C108" s="11" t="s">
        <v>0</v>
      </c>
      <c r="D108" s="11" t="s">
        <v>19</v>
      </c>
      <c r="E108" s="11" t="s">
        <v>20</v>
      </c>
    </row>
    <row r="109" spans="1:6" ht="21">
      <c r="A109" s="2">
        <v>8</v>
      </c>
      <c r="B109" s="2" t="s">
        <v>15</v>
      </c>
      <c r="C109" s="6">
        <v>732852</v>
      </c>
      <c r="D109" s="6">
        <f>190400+81600+85800</f>
        <v>357800</v>
      </c>
      <c r="E109" s="3">
        <f>C109-D109</f>
        <v>375052</v>
      </c>
      <c r="F109" s="4" t="s">
        <v>24</v>
      </c>
    </row>
    <row r="112" spans="1:5" ht="14.25">
      <c r="A112" s="17" t="s">
        <v>36</v>
      </c>
      <c r="B112" t="s">
        <v>28</v>
      </c>
      <c r="D112" s="15">
        <f>190400</f>
        <v>190400</v>
      </c>
      <c r="E112" t="s">
        <v>54</v>
      </c>
    </row>
    <row r="113" spans="4:5" ht="14.25">
      <c r="D113" s="15">
        <f>81600</f>
        <v>81600</v>
      </c>
      <c r="E113" t="s">
        <v>55</v>
      </c>
    </row>
    <row r="114" spans="4:5" ht="14.25">
      <c r="D114" s="15">
        <v>85500</v>
      </c>
      <c r="E114" t="s">
        <v>56</v>
      </c>
    </row>
    <row r="116" spans="1:5" ht="14.25">
      <c r="A116" s="17" t="s">
        <v>37</v>
      </c>
      <c r="B116" t="s">
        <v>31</v>
      </c>
      <c r="D116" s="15">
        <f>C109</f>
        <v>732852</v>
      </c>
      <c r="E116" t="s">
        <v>32</v>
      </c>
    </row>
    <row r="118" spans="1:5" ht="14.25">
      <c r="A118" s="17" t="s">
        <v>38</v>
      </c>
      <c r="B118" t="s">
        <v>40</v>
      </c>
      <c r="E118" t="s">
        <v>33</v>
      </c>
    </row>
    <row r="120" spans="1:5" ht="14.25">
      <c r="A120" s="17" t="s">
        <v>39</v>
      </c>
      <c r="B120" t="s">
        <v>34</v>
      </c>
      <c r="E120" t="s">
        <v>53</v>
      </c>
    </row>
    <row r="123" spans="1:5" ht="14.25">
      <c r="A123" s="29" t="s">
        <v>16</v>
      </c>
      <c r="B123" s="29"/>
      <c r="C123" s="11" t="s">
        <v>0</v>
      </c>
      <c r="D123" s="11" t="s">
        <v>19</v>
      </c>
      <c r="E123" s="11" t="s">
        <v>20</v>
      </c>
    </row>
    <row r="124" spans="1:6" ht="21">
      <c r="A124" s="2">
        <v>9</v>
      </c>
      <c r="B124" s="10" t="s">
        <v>4</v>
      </c>
      <c r="C124" s="6">
        <v>413750</v>
      </c>
      <c r="D124" s="6">
        <f>196000+84000+92500</f>
        <v>372500</v>
      </c>
      <c r="E124" s="3">
        <f>C124-D124</f>
        <v>41250</v>
      </c>
      <c r="F124" s="4" t="s">
        <v>24</v>
      </c>
    </row>
    <row r="127" spans="1:5" ht="14.25">
      <c r="A127" s="17" t="s">
        <v>36</v>
      </c>
      <c r="B127" t="s">
        <v>28</v>
      </c>
      <c r="D127" s="15">
        <f>196000</f>
        <v>196000</v>
      </c>
      <c r="E127" t="s">
        <v>57</v>
      </c>
    </row>
    <row r="128" spans="4:5" ht="14.25">
      <c r="D128" s="15">
        <f>84000</f>
        <v>84000</v>
      </c>
      <c r="E128" t="s">
        <v>58</v>
      </c>
    </row>
    <row r="129" spans="4:5" ht="14.25">
      <c r="D129" s="15">
        <v>92500</v>
      </c>
      <c r="E129" t="s">
        <v>59</v>
      </c>
    </row>
    <row r="131" spans="1:5" ht="14.25">
      <c r="A131" s="17" t="s">
        <v>37</v>
      </c>
      <c r="B131" t="s">
        <v>31</v>
      </c>
      <c r="D131" s="15">
        <f>C124</f>
        <v>413750</v>
      </c>
      <c r="E131" t="s">
        <v>32</v>
      </c>
    </row>
    <row r="133" spans="1:5" ht="14.25">
      <c r="A133" s="17" t="s">
        <v>38</v>
      </c>
      <c r="B133" t="s">
        <v>40</v>
      </c>
      <c r="E133" t="s">
        <v>33</v>
      </c>
    </row>
    <row r="135" spans="1:5" ht="14.25">
      <c r="A135" s="17" t="s">
        <v>39</v>
      </c>
      <c r="B135" t="s">
        <v>34</v>
      </c>
      <c r="E135" t="s">
        <v>35</v>
      </c>
    </row>
    <row r="138" spans="1:5" ht="14.25">
      <c r="A138" s="29" t="s">
        <v>16</v>
      </c>
      <c r="B138" s="29"/>
      <c r="C138" s="11" t="s">
        <v>0</v>
      </c>
      <c r="D138" s="11" t="s">
        <v>19</v>
      </c>
      <c r="E138" s="11" t="s">
        <v>20</v>
      </c>
    </row>
    <row r="139" spans="1:6" ht="21">
      <c r="A139" s="2">
        <v>10</v>
      </c>
      <c r="B139" s="10" t="s">
        <v>25</v>
      </c>
      <c r="C139" s="6">
        <v>0</v>
      </c>
      <c r="D139" s="6">
        <f>118903.93+89177.94+94908.62</f>
        <v>302990.49</v>
      </c>
      <c r="E139" s="3">
        <f>C139-D139</f>
        <v>-302990.49</v>
      </c>
      <c r="F139" s="4" t="s">
        <v>24</v>
      </c>
    </row>
    <row r="142" spans="1:5" ht="14.25">
      <c r="A142" s="17" t="s">
        <v>36</v>
      </c>
      <c r="B142" t="s">
        <v>28</v>
      </c>
      <c r="D142" s="15">
        <f>118903.93</f>
        <v>118903.93</v>
      </c>
      <c r="E142" t="s">
        <v>60</v>
      </c>
    </row>
    <row r="143" spans="4:5" ht="14.25">
      <c r="D143" s="15">
        <v>89177.95</v>
      </c>
      <c r="E143" t="s">
        <v>61</v>
      </c>
    </row>
    <row r="144" spans="4:5" ht="14.25">
      <c r="D144" s="15">
        <v>94908.62</v>
      </c>
      <c r="E144" t="s">
        <v>62</v>
      </c>
    </row>
    <row r="146" spans="1:5" ht="14.25">
      <c r="A146" s="17" t="s">
        <v>37</v>
      </c>
      <c r="B146" t="s">
        <v>31</v>
      </c>
      <c r="D146" s="15">
        <f>C139</f>
        <v>0</v>
      </c>
      <c r="E146" t="s">
        <v>32</v>
      </c>
    </row>
    <row r="148" spans="1:5" ht="14.25">
      <c r="A148" s="17" t="s">
        <v>38</v>
      </c>
      <c r="B148" t="s">
        <v>40</v>
      </c>
      <c r="E148" t="s">
        <v>33</v>
      </c>
    </row>
    <row r="150" spans="1:5" ht="14.25">
      <c r="A150" s="17" t="s">
        <v>39</v>
      </c>
      <c r="B150" t="s">
        <v>34</v>
      </c>
      <c r="E150" t="s">
        <v>35</v>
      </c>
    </row>
    <row r="153" spans="1:5" ht="14.25">
      <c r="A153" s="29" t="s">
        <v>16</v>
      </c>
      <c r="B153" s="29"/>
      <c r="C153" s="11" t="s">
        <v>0</v>
      </c>
      <c r="D153" s="11" t="s">
        <v>19</v>
      </c>
      <c r="E153" s="11" t="s">
        <v>20</v>
      </c>
    </row>
    <row r="154" spans="1:6" ht="21">
      <c r="A154" s="2">
        <v>11</v>
      </c>
      <c r="B154" s="10" t="s">
        <v>27</v>
      </c>
      <c r="C154" s="6">
        <v>0</v>
      </c>
      <c r="D154" s="6">
        <f>261162.96</f>
        <v>261162.96</v>
      </c>
      <c r="E154" s="3">
        <f>C154-D154</f>
        <v>-261162.96</v>
      </c>
      <c r="F154" s="4" t="s">
        <v>21</v>
      </c>
    </row>
    <row r="157" spans="1:5" ht="14.25">
      <c r="A157" s="17" t="s">
        <v>36</v>
      </c>
      <c r="B157" t="s">
        <v>28</v>
      </c>
      <c r="D157" s="15">
        <v>261162.96</v>
      </c>
      <c r="E157" t="s">
        <v>52</v>
      </c>
    </row>
    <row r="158" ht="14.25">
      <c r="D158" s="15"/>
    </row>
    <row r="159" ht="14.25">
      <c r="D159" s="15"/>
    </row>
    <row r="161" spans="1:5" ht="14.25">
      <c r="A161" s="17" t="s">
        <v>37</v>
      </c>
      <c r="B161" t="s">
        <v>31</v>
      </c>
      <c r="D161" s="15">
        <f>C154</f>
        <v>0</v>
      </c>
      <c r="E161" t="s">
        <v>32</v>
      </c>
    </row>
    <row r="163" spans="1:5" ht="14.25">
      <c r="A163" s="17" t="s">
        <v>38</v>
      </c>
      <c r="B163" t="s">
        <v>40</v>
      </c>
      <c r="E163" t="s">
        <v>33</v>
      </c>
    </row>
    <row r="165" spans="1:5" ht="14.25">
      <c r="A165" s="17" t="s">
        <v>39</v>
      </c>
      <c r="B165" t="s">
        <v>34</v>
      </c>
      <c r="E165" t="s">
        <v>35</v>
      </c>
    </row>
  </sheetData>
  <sheetProtection/>
  <mergeCells count="11">
    <mergeCell ref="A3:B3"/>
    <mergeCell ref="A18:B18"/>
    <mergeCell ref="A33:B33"/>
    <mergeCell ref="A48:B48"/>
    <mergeCell ref="A63:B63"/>
    <mergeCell ref="A123:B123"/>
    <mergeCell ref="A138:B138"/>
    <mergeCell ref="A153:B153"/>
    <mergeCell ref="A78:B78"/>
    <mergeCell ref="A93:B93"/>
    <mergeCell ref="A108:B1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Loya</dc:creator>
  <cp:keywords/>
  <dc:description/>
  <cp:lastModifiedBy>Darkside Archives</cp:lastModifiedBy>
  <cp:lastPrinted>2022-02-04T23:16:07Z</cp:lastPrinted>
  <dcterms:created xsi:type="dcterms:W3CDTF">2017-10-16T22:46:24Z</dcterms:created>
  <dcterms:modified xsi:type="dcterms:W3CDTF">2022-02-04T23:26:13Z</dcterms:modified>
  <cp:category/>
  <cp:version/>
  <cp:contentType/>
  <cp:contentStatus/>
</cp:coreProperties>
</file>